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35" windowWidth="14805" windowHeight="7980"/>
  </bookViews>
  <sheets>
    <sheet name="fig2.f" sheetId="1" r:id="rId1"/>
  </sheets>
  <calcPr calcId="144525"/>
</workbook>
</file>

<file path=xl/calcChain.xml><?xml version="1.0" encoding="utf-8"?>
<calcChain xmlns="http://schemas.openxmlformats.org/spreadsheetml/2006/main">
  <c r="E52" i="1" l="1"/>
  <c r="F53" i="1" s="1"/>
  <c r="E53" i="1"/>
  <c r="E54" i="1"/>
  <c r="E55" i="1"/>
  <c r="E56" i="1"/>
  <c r="E51" i="1"/>
  <c r="E46" i="1"/>
  <c r="E47" i="1"/>
  <c r="E48" i="1"/>
  <c r="F50" i="1" s="1"/>
  <c r="E49" i="1"/>
  <c r="E50" i="1"/>
  <c r="E45" i="1"/>
  <c r="F47" i="1" s="1"/>
  <c r="E40" i="1"/>
  <c r="E41" i="1"/>
  <c r="E42" i="1"/>
  <c r="E43" i="1"/>
  <c r="E44" i="1"/>
  <c r="E39" i="1"/>
  <c r="D47" i="1"/>
  <c r="D53" i="1"/>
  <c r="D41" i="1"/>
  <c r="K13" i="1"/>
  <c r="K19" i="1"/>
  <c r="K25" i="1"/>
  <c r="K31" i="1"/>
  <c r="K37" i="1"/>
  <c r="K7" i="1"/>
  <c r="J13" i="1"/>
  <c r="J19" i="1"/>
  <c r="J25" i="1"/>
  <c r="J31" i="1"/>
  <c r="J37" i="1"/>
  <c r="J7" i="1"/>
  <c r="H13" i="1"/>
  <c r="G7" i="1"/>
  <c r="F44" i="1" l="1"/>
  <c r="F56" i="1"/>
  <c r="F41" i="1"/>
  <c r="D37" i="1"/>
  <c r="F37" i="1" s="1"/>
  <c r="D35" i="1"/>
  <c r="F35" i="1" s="1"/>
  <c r="D33" i="1"/>
  <c r="F33" i="1" s="1"/>
  <c r="D31" i="1"/>
  <c r="F31" i="1" s="1"/>
  <c r="D29" i="1"/>
  <c r="F29" i="1" s="1"/>
  <c r="D27" i="1"/>
  <c r="F27" i="1" s="1"/>
  <c r="D25" i="1"/>
  <c r="F25" i="1" s="1"/>
  <c r="D23" i="1"/>
  <c r="F23" i="1" s="1"/>
  <c r="D21" i="1"/>
  <c r="F21" i="1" s="1"/>
  <c r="D19" i="1"/>
  <c r="F19" i="1" s="1"/>
  <c r="D17" i="1"/>
  <c r="F17" i="1" s="1"/>
  <c r="D15" i="1"/>
  <c r="F15" i="1" s="1"/>
  <c r="D13" i="1"/>
  <c r="F13" i="1" s="1"/>
  <c r="D11" i="1"/>
  <c r="F11" i="1" s="1"/>
  <c r="D9" i="1"/>
  <c r="F9" i="1" s="1"/>
  <c r="D7" i="1"/>
  <c r="F7" i="1" s="1"/>
  <c r="D5" i="1"/>
  <c r="F5" i="1" s="1"/>
  <c r="D3" i="1"/>
  <c r="F3" i="1" s="1"/>
  <c r="I13" i="1" l="1"/>
  <c r="G13" i="1"/>
  <c r="I25" i="1"/>
  <c r="G19" i="1"/>
  <c r="G37" i="1"/>
  <c r="G25" i="1"/>
  <c r="G31" i="1"/>
  <c r="I37" i="1"/>
  <c r="H37" i="1" l="1"/>
  <c r="H25" i="1"/>
</calcChain>
</file>

<file path=xl/sharedStrings.xml><?xml version="1.0" encoding="utf-8"?>
<sst xmlns="http://schemas.openxmlformats.org/spreadsheetml/2006/main" count="38" uniqueCount="19">
  <si>
    <t>C1</t>
    <phoneticPr fontId="2" type="noConversion"/>
  </si>
  <si>
    <t>C2</t>
    <phoneticPr fontId="2" type="noConversion"/>
  </si>
  <si>
    <t>C3</t>
    <phoneticPr fontId="2" type="noConversion"/>
  </si>
  <si>
    <t>S1</t>
    <phoneticPr fontId="2" type="noConversion"/>
  </si>
  <si>
    <t>S2</t>
    <phoneticPr fontId="2" type="noConversion"/>
  </si>
  <si>
    <t>S3</t>
    <phoneticPr fontId="2" type="noConversion"/>
  </si>
  <si>
    <t>Sample</t>
    <phoneticPr fontId="1" type="noConversion"/>
  </si>
  <si>
    <t>Ct (dR)</t>
  </si>
  <si>
    <t>ΔΔCT</t>
  </si>
  <si>
    <t>average</t>
    <phoneticPr fontId="1" type="noConversion"/>
  </si>
  <si>
    <t>fold</t>
    <phoneticPr fontId="1" type="noConversion"/>
  </si>
  <si>
    <t>test</t>
    <phoneticPr fontId="1" type="noConversion"/>
  </si>
  <si>
    <t>SE</t>
    <phoneticPr fontId="1" type="noConversion"/>
  </si>
  <si>
    <t>errorbar</t>
    <phoneticPr fontId="1" type="noConversion"/>
  </si>
  <si>
    <t>ZO-1</t>
    <phoneticPr fontId="1" type="noConversion"/>
  </si>
  <si>
    <t>Occludin</t>
  </si>
  <si>
    <t>Claudin-1</t>
  </si>
  <si>
    <t>Control</t>
    <phoneticPr fontId="1" type="noConversion"/>
  </si>
  <si>
    <t>SB431542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</si>
</sst>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0" fillId="0" borderId="0" xfId="0" applyFill="1"/>
    <xf numFmtId="0" fontId="0" fillId="0" borderId="0" xfId="0" applyFill="1" applyAlignment="1">
      <alignment vertical="center"/>
    </xf>
    <xf numFmtId="0" fontId="0" fillId="3" borderId="0" xfId="0" applyFill="1"/>
    <xf numFmtId="0" fontId="0" fillId="3" borderId="0" xfId="0" applyFill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tabSelected="1" topLeftCell="A25" workbookViewId="0">
      <selection activeCell="I51" sqref="I51"/>
    </sheetView>
  </sheetViews>
  <sheetFormatPr defaultRowHeight="13.5" x14ac:dyDescent="0.15"/>
  <cols>
    <col min="1" max="1" width="10" customWidth="1"/>
  </cols>
  <sheetData>
    <row r="1" spans="1:11" x14ac:dyDescent="0.15">
      <c r="B1" t="s">
        <v>6</v>
      </c>
      <c r="C1" t="s">
        <v>7</v>
      </c>
      <c r="F1" t="s">
        <v>8</v>
      </c>
      <c r="G1" t="s">
        <v>9</v>
      </c>
      <c r="H1" t="s">
        <v>10</v>
      </c>
      <c r="I1" t="s">
        <v>11</v>
      </c>
      <c r="J1" t="s">
        <v>12</v>
      </c>
      <c r="K1" t="s">
        <v>13</v>
      </c>
    </row>
    <row r="2" spans="1:11" x14ac:dyDescent="0.15">
      <c r="A2" s="4" t="s">
        <v>14</v>
      </c>
      <c r="B2" s="4" t="s">
        <v>0</v>
      </c>
      <c r="C2" s="4">
        <v>21.16</v>
      </c>
      <c r="D2" s="4"/>
      <c r="E2" s="4"/>
      <c r="F2" s="4"/>
      <c r="G2" s="4"/>
      <c r="H2" s="4"/>
      <c r="I2" s="4"/>
    </row>
    <row r="3" spans="1:11" x14ac:dyDescent="0.15">
      <c r="A3" s="4"/>
      <c r="B3" s="4"/>
      <c r="C3" s="4">
        <v>21.46</v>
      </c>
      <c r="D3" s="4">
        <f>AVERAGE(C2:C3)</f>
        <v>21.310000000000002</v>
      </c>
      <c r="E3" s="4">
        <v>17.670000000000002</v>
      </c>
      <c r="F3" s="5">
        <f>(1/2^D3)/(1/2^E3)</f>
        <v>8.0214118597681544E-2</v>
      </c>
      <c r="G3" s="4"/>
      <c r="H3" s="4"/>
      <c r="I3" s="4"/>
    </row>
    <row r="4" spans="1:11" x14ac:dyDescent="0.15">
      <c r="A4" s="4"/>
      <c r="B4" s="4" t="s">
        <v>1</v>
      </c>
      <c r="C4" s="4">
        <v>21.36</v>
      </c>
      <c r="D4" s="4"/>
      <c r="E4" s="4"/>
      <c r="F4" s="4"/>
      <c r="G4" s="4"/>
      <c r="H4" s="4"/>
      <c r="I4" s="4"/>
    </row>
    <row r="5" spans="1:11" x14ac:dyDescent="0.15">
      <c r="A5" s="4"/>
      <c r="B5" s="4"/>
      <c r="C5" s="4">
        <v>21.31</v>
      </c>
      <c r="D5" s="4">
        <f>AVERAGE(C4:C5)</f>
        <v>21.335000000000001</v>
      </c>
      <c r="E5" s="4">
        <v>17.259999999999998</v>
      </c>
      <c r="F5" s="5">
        <f>(1/2^D5)/(1/2^E5)</f>
        <v>5.933388255940733E-2</v>
      </c>
      <c r="G5" s="4"/>
      <c r="H5" s="4"/>
      <c r="I5" s="4"/>
    </row>
    <row r="6" spans="1:11" x14ac:dyDescent="0.15">
      <c r="A6" s="4"/>
      <c r="B6" s="4" t="s">
        <v>2</v>
      </c>
      <c r="C6" s="4">
        <v>21.91</v>
      </c>
      <c r="D6" s="4"/>
      <c r="E6" s="4"/>
      <c r="F6" s="4"/>
      <c r="G6" s="4"/>
      <c r="H6" s="4"/>
      <c r="I6" s="4"/>
    </row>
    <row r="7" spans="1:11" x14ac:dyDescent="0.15">
      <c r="A7" s="4"/>
      <c r="B7" s="4"/>
      <c r="C7" s="4">
        <v>22.3</v>
      </c>
      <c r="D7" s="4">
        <f>AVERAGE(C6:C7)</f>
        <v>22.105</v>
      </c>
      <c r="E7" s="4">
        <v>17.810000000000002</v>
      </c>
      <c r="F7" s="5">
        <f>(1/2^D7)/(1/2^E7)</f>
        <v>5.0942020775164146E-2</v>
      </c>
      <c r="G7" s="4">
        <f>AVERAGE(F2:F7)</f>
        <v>6.3496673977417664E-2</v>
      </c>
      <c r="H7" s="4"/>
      <c r="I7" s="4"/>
      <c r="J7">
        <f>STDEV(F2:F7)/SQRT(3)</f>
        <v>8.7026921509985276E-3</v>
      </c>
      <c r="K7">
        <f>J7/G7</f>
        <v>0.13705744893179136</v>
      </c>
    </row>
    <row r="8" spans="1:11" x14ac:dyDescent="0.15">
      <c r="A8" s="4"/>
      <c r="B8" s="4" t="s">
        <v>3</v>
      </c>
      <c r="C8" s="4">
        <v>21.78</v>
      </c>
      <c r="D8" s="4"/>
      <c r="E8" s="4"/>
      <c r="F8" s="4"/>
      <c r="G8" s="4"/>
      <c r="H8" s="4"/>
      <c r="I8" s="4"/>
    </row>
    <row r="9" spans="1:11" x14ac:dyDescent="0.15">
      <c r="A9" s="4"/>
      <c r="B9" s="4"/>
      <c r="C9" s="4">
        <v>21.98</v>
      </c>
      <c r="D9" s="4">
        <f>AVERAGE(C8:C9)</f>
        <v>21.880000000000003</v>
      </c>
      <c r="E9" s="4">
        <v>18.399999999999999</v>
      </c>
      <c r="F9" s="5">
        <f>(1/2^D9)/(1/2^E9)</f>
        <v>8.9622203000988998E-2</v>
      </c>
      <c r="G9" s="4"/>
      <c r="H9" s="4"/>
      <c r="I9" s="4"/>
    </row>
    <row r="10" spans="1:11" x14ac:dyDescent="0.15">
      <c r="A10" s="4"/>
      <c r="B10" s="4" t="s">
        <v>4</v>
      </c>
      <c r="C10" s="4">
        <v>21.22</v>
      </c>
      <c r="D10" s="4"/>
      <c r="E10" s="4"/>
      <c r="F10" s="4"/>
      <c r="G10" s="4"/>
      <c r="H10" s="4"/>
      <c r="I10" s="4"/>
    </row>
    <row r="11" spans="1:11" x14ac:dyDescent="0.15">
      <c r="A11" s="4"/>
      <c r="B11" s="4"/>
      <c r="C11" s="4">
        <v>21.52</v>
      </c>
      <c r="D11" s="4">
        <f>AVERAGE(C10:C11)</f>
        <v>21.369999999999997</v>
      </c>
      <c r="E11" s="4">
        <v>18.414999999999999</v>
      </c>
      <c r="F11" s="5">
        <f>(1/2^D11)/(1/2^E11)</f>
        <v>0.12896039741267001</v>
      </c>
      <c r="G11" s="4"/>
      <c r="H11" s="4"/>
      <c r="I11" s="4"/>
    </row>
    <row r="12" spans="1:11" x14ac:dyDescent="0.15">
      <c r="A12" s="4"/>
      <c r="B12" s="4" t="s">
        <v>5</v>
      </c>
      <c r="C12" s="4">
        <v>21.68</v>
      </c>
      <c r="D12" s="4"/>
      <c r="E12" s="4"/>
      <c r="F12" s="4"/>
      <c r="G12" s="4"/>
      <c r="H12" s="4"/>
      <c r="I12" s="4"/>
    </row>
    <row r="13" spans="1:11" x14ac:dyDescent="0.15">
      <c r="A13" s="4"/>
      <c r="B13" s="4"/>
      <c r="C13" s="4">
        <v>21.76</v>
      </c>
      <c r="D13" s="4">
        <f>AVERAGE(C12:C13)</f>
        <v>21.72</v>
      </c>
      <c r="E13" s="4">
        <v>18.97</v>
      </c>
      <c r="F13" s="5">
        <f>(1/2^D13)/(1/2^E13)</f>
        <v>0.14865088937534018</v>
      </c>
      <c r="G13" s="4">
        <f>AVERAGE(F8:F13)</f>
        <v>0.12241116326299972</v>
      </c>
      <c r="H13" s="4">
        <f>G13/G7</f>
        <v>1.9278358313151136</v>
      </c>
      <c r="I13" s="4">
        <f>TTEST(F2:F7,F8:F13,2,2)</f>
        <v>3.8592617197458448E-2</v>
      </c>
      <c r="J13">
        <f t="shared" ref="J13" si="0">STDEV(F8:F13)/SQRT(3)</f>
        <v>1.7351904840014823E-2</v>
      </c>
      <c r="K13">
        <f t="shared" ref="K13" si="1">J13/G13</f>
        <v>0.141751000296716</v>
      </c>
    </row>
    <row r="14" spans="1:11" x14ac:dyDescent="0.15">
      <c r="A14" s="2" t="s">
        <v>15</v>
      </c>
      <c r="B14" s="2" t="s">
        <v>0</v>
      </c>
      <c r="C14" s="2">
        <v>21.96</v>
      </c>
      <c r="D14" s="2"/>
      <c r="E14" s="2"/>
      <c r="F14" s="2"/>
      <c r="G14" s="2"/>
      <c r="H14" s="2"/>
      <c r="I14" s="2"/>
    </row>
    <row r="15" spans="1:11" x14ac:dyDescent="0.15">
      <c r="A15" s="2"/>
      <c r="B15" s="2"/>
      <c r="C15" s="2">
        <v>22.21</v>
      </c>
      <c r="D15" s="2">
        <f>AVERAGE(C14:C15)</f>
        <v>22.085000000000001</v>
      </c>
      <c r="E15" s="2">
        <v>17.670000000000002</v>
      </c>
      <c r="F15" s="3">
        <f>(1/2^D15)/(1/2^E15)</f>
        <v>4.6876218415181886E-2</v>
      </c>
      <c r="G15" s="2"/>
      <c r="H15" s="2"/>
      <c r="I15" s="2"/>
    </row>
    <row r="16" spans="1:11" x14ac:dyDescent="0.15">
      <c r="A16" s="2"/>
      <c r="B16" s="2" t="s">
        <v>1</v>
      </c>
      <c r="C16" s="2">
        <v>22.1</v>
      </c>
      <c r="D16" s="2"/>
      <c r="E16" s="2"/>
      <c r="F16" s="2"/>
      <c r="G16" s="2"/>
      <c r="H16" s="2"/>
      <c r="I16" s="2"/>
    </row>
    <row r="17" spans="1:11" x14ac:dyDescent="0.15">
      <c r="A17" s="2"/>
      <c r="B17" s="2"/>
      <c r="C17" s="2">
        <v>21.89</v>
      </c>
      <c r="D17" s="2">
        <f>AVERAGE(C16:C17)</f>
        <v>21.995000000000001</v>
      </c>
      <c r="E17" s="2">
        <v>17.259999999999998</v>
      </c>
      <c r="F17" s="3">
        <f>(1/2^D17)/(1/2^E17)</f>
        <v>3.7551126547714017E-2</v>
      </c>
      <c r="G17" s="2"/>
      <c r="H17" s="2"/>
      <c r="I17" s="2"/>
    </row>
    <row r="18" spans="1:11" x14ac:dyDescent="0.15">
      <c r="A18" s="2"/>
      <c r="B18" s="2" t="s">
        <v>2</v>
      </c>
      <c r="C18" s="2">
        <v>23.13</v>
      </c>
      <c r="D18" s="2"/>
      <c r="E18" s="2"/>
      <c r="F18" s="2"/>
      <c r="G18" s="2"/>
      <c r="H18" s="2"/>
      <c r="I18" s="2"/>
    </row>
    <row r="19" spans="1:11" x14ac:dyDescent="0.15">
      <c r="A19" s="2"/>
      <c r="B19" s="2"/>
      <c r="C19" s="2">
        <v>22.56</v>
      </c>
      <c r="D19" s="2">
        <f>AVERAGE(C18:C19)</f>
        <v>22.844999999999999</v>
      </c>
      <c r="E19" s="2">
        <v>17.810000000000002</v>
      </c>
      <c r="F19" s="3">
        <f>(1/2^D19)/(1/2^E19)</f>
        <v>3.0500992524257101E-2</v>
      </c>
      <c r="G19" s="2">
        <f>AVERAGE(F14:F19)</f>
        <v>3.8309445829050999E-2</v>
      </c>
      <c r="H19" s="2"/>
      <c r="I19" s="2"/>
      <c r="J19">
        <f t="shared" ref="J19" si="2">STDEV(F14:F19)/SQRT(3)</f>
        <v>4.7423022483472866E-3</v>
      </c>
      <c r="K19">
        <f t="shared" ref="K19" si="3">J19/G19</f>
        <v>0.12378937219580143</v>
      </c>
    </row>
    <row r="20" spans="1:11" x14ac:dyDescent="0.15">
      <c r="A20" s="2"/>
      <c r="B20" s="2" t="s">
        <v>3</v>
      </c>
      <c r="C20" s="2">
        <v>22.51</v>
      </c>
      <c r="D20" s="2"/>
      <c r="E20" s="2"/>
      <c r="F20" s="2"/>
      <c r="G20" s="2"/>
      <c r="H20" s="2"/>
      <c r="I20" s="2"/>
    </row>
    <row r="21" spans="1:11" x14ac:dyDescent="0.15">
      <c r="A21" s="2"/>
      <c r="B21" s="2"/>
      <c r="C21" s="2">
        <v>21.94</v>
      </c>
      <c r="D21" s="2">
        <f>AVERAGE(C20:C21)</f>
        <v>22.225000000000001</v>
      </c>
      <c r="E21" s="2">
        <v>17.899999999999999</v>
      </c>
      <c r="F21" s="3">
        <f>(1/2^D21)/(1/2^E21)</f>
        <v>4.9893649147290504E-2</v>
      </c>
      <c r="G21" s="2"/>
      <c r="H21" s="2"/>
      <c r="I21" s="2"/>
    </row>
    <row r="22" spans="1:11" x14ac:dyDescent="0.15">
      <c r="A22" s="2"/>
      <c r="B22" s="2" t="s">
        <v>4</v>
      </c>
      <c r="C22" s="2">
        <v>21.94</v>
      </c>
      <c r="D22" s="2"/>
      <c r="E22" s="2"/>
      <c r="F22" s="2"/>
      <c r="G22" s="2"/>
      <c r="H22" s="2"/>
      <c r="I22" s="2"/>
    </row>
    <row r="23" spans="1:11" x14ac:dyDescent="0.15">
      <c r="A23" s="2"/>
      <c r="B23" s="2"/>
      <c r="C23" s="2">
        <v>22.2</v>
      </c>
      <c r="D23" s="2">
        <f>AVERAGE(C22:C23)</f>
        <v>22.07</v>
      </c>
      <c r="E23" s="2">
        <v>18.414999999999999</v>
      </c>
      <c r="F23" s="3">
        <f>(1/2^D23)/(1/2^E23)</f>
        <v>7.9384436408674375E-2</v>
      </c>
      <c r="G23" s="2"/>
      <c r="H23" s="2"/>
      <c r="I23" s="2"/>
    </row>
    <row r="24" spans="1:11" x14ac:dyDescent="0.15">
      <c r="A24" s="2"/>
      <c r="B24" s="2" t="s">
        <v>5</v>
      </c>
      <c r="C24" s="2">
        <v>22.33</v>
      </c>
      <c r="D24" s="2"/>
      <c r="E24" s="2"/>
      <c r="F24" s="2"/>
      <c r="G24" s="2"/>
      <c r="H24" s="2"/>
      <c r="I24" s="2"/>
    </row>
    <row r="25" spans="1:11" x14ac:dyDescent="0.15">
      <c r="A25" s="2"/>
      <c r="B25" s="2"/>
      <c r="C25" s="2">
        <v>22.84</v>
      </c>
      <c r="D25" s="2">
        <f>AVERAGE(C24:C25)</f>
        <v>22.585000000000001</v>
      </c>
      <c r="E25" s="2">
        <v>18.97</v>
      </c>
      <c r="F25" s="3">
        <f>(1/2^D25)/(1/2^E25)</f>
        <v>8.161623669305719E-2</v>
      </c>
      <c r="G25" s="2">
        <f>AVERAGE(F20:F25)</f>
        <v>7.0298107416340683E-2</v>
      </c>
      <c r="H25" s="2">
        <f>G25/G19</f>
        <v>1.8350071606369176</v>
      </c>
      <c r="I25" s="2">
        <f>TTEST(F14:F19,F20:F25,2,2)</f>
        <v>4.693191836606208E-2</v>
      </c>
      <c r="J25">
        <f t="shared" ref="J25" si="4">STDEV(F20:F25)/SQRT(3)</f>
        <v>1.0222551394953565E-2</v>
      </c>
      <c r="K25">
        <f t="shared" ref="K25" si="5">J25/G25</f>
        <v>0.14541716371410232</v>
      </c>
    </row>
    <row r="26" spans="1:11" x14ac:dyDescent="0.15">
      <c r="A26" s="4" t="s">
        <v>16</v>
      </c>
      <c r="B26" s="4" t="s">
        <v>0</v>
      </c>
      <c r="C26" s="4">
        <v>18.100000000000001</v>
      </c>
      <c r="D26" s="4"/>
      <c r="E26" s="4"/>
      <c r="F26" s="4"/>
      <c r="G26" s="4"/>
      <c r="H26" s="4"/>
      <c r="I26" s="4"/>
    </row>
    <row r="27" spans="1:11" x14ac:dyDescent="0.15">
      <c r="A27" s="4"/>
      <c r="B27" s="4"/>
      <c r="C27" s="4">
        <v>17.62</v>
      </c>
      <c r="D27" s="4">
        <f>AVERAGE(C26:C27)</f>
        <v>17.86</v>
      </c>
      <c r="E27" s="4">
        <v>17.670000000000002</v>
      </c>
      <c r="F27" s="5">
        <f>(1/2^D27)/(1/2^E27)</f>
        <v>0.87660572131603598</v>
      </c>
      <c r="G27" s="4"/>
      <c r="H27" s="4"/>
      <c r="I27" s="4"/>
    </row>
    <row r="28" spans="1:11" x14ac:dyDescent="0.15">
      <c r="A28" s="4"/>
      <c r="B28" s="4" t="s">
        <v>1</v>
      </c>
      <c r="C28" s="4">
        <v>17.59</v>
      </c>
      <c r="D28" s="4"/>
      <c r="E28" s="4"/>
      <c r="F28" s="4"/>
      <c r="G28" s="4"/>
      <c r="H28" s="4"/>
      <c r="I28" s="4"/>
    </row>
    <row r="29" spans="1:11" x14ac:dyDescent="0.15">
      <c r="A29" s="4"/>
      <c r="B29" s="4"/>
      <c r="C29" s="4">
        <v>17.739999999999998</v>
      </c>
      <c r="D29" s="4">
        <f>AVERAGE(C28:C29)</f>
        <v>17.664999999999999</v>
      </c>
      <c r="E29" s="4">
        <v>17.259999999999998</v>
      </c>
      <c r="F29" s="5">
        <f>(1/2^D29)/(1/2^E29)</f>
        <v>0.75523629278141224</v>
      </c>
      <c r="G29" s="4"/>
      <c r="H29" s="4"/>
      <c r="I29" s="4"/>
    </row>
    <row r="30" spans="1:11" x14ac:dyDescent="0.15">
      <c r="A30" s="4"/>
      <c r="B30" s="4" t="s">
        <v>2</v>
      </c>
      <c r="C30" s="4">
        <v>18</v>
      </c>
      <c r="D30" s="4"/>
      <c r="E30" s="4"/>
      <c r="F30" s="4"/>
      <c r="G30" s="4"/>
      <c r="H30" s="4"/>
      <c r="I30" s="4"/>
    </row>
    <row r="31" spans="1:11" x14ac:dyDescent="0.15">
      <c r="A31" s="4"/>
      <c r="B31" s="4"/>
      <c r="C31" s="4">
        <v>17.98</v>
      </c>
      <c r="D31" s="4">
        <f>AVERAGE(C30:C31)</f>
        <v>17.990000000000002</v>
      </c>
      <c r="E31" s="4">
        <v>17.810000000000002</v>
      </c>
      <c r="F31" s="5">
        <f>(1/2^D31)/(1/2^E31)</f>
        <v>0.88270299629065541</v>
      </c>
      <c r="G31" s="4">
        <f>AVERAGE(F26:F31)</f>
        <v>0.83818167012936795</v>
      </c>
      <c r="H31" s="4"/>
      <c r="I31" s="4"/>
      <c r="J31">
        <f t="shared" ref="J31" si="6">STDEV(F26:F31)/SQRT(3)</f>
        <v>4.1510022516958053E-2</v>
      </c>
      <c r="K31">
        <f t="shared" ref="K31" si="7">J31/G31</f>
        <v>4.9523896783081937E-2</v>
      </c>
    </row>
    <row r="32" spans="1:11" x14ac:dyDescent="0.15">
      <c r="A32" s="4"/>
      <c r="B32" s="4" t="s">
        <v>3</v>
      </c>
      <c r="C32" s="4">
        <v>18.77</v>
      </c>
      <c r="D32" s="4"/>
      <c r="E32" s="4"/>
      <c r="F32" s="4"/>
      <c r="G32" s="4"/>
      <c r="H32" s="4"/>
      <c r="I32" s="4"/>
    </row>
    <row r="33" spans="1:11" x14ac:dyDescent="0.15">
      <c r="A33" s="4"/>
      <c r="B33" s="4"/>
      <c r="C33" s="4">
        <v>19.34</v>
      </c>
      <c r="D33" s="4">
        <f>AVERAGE(C32:C33)</f>
        <v>19.055</v>
      </c>
      <c r="E33" s="4">
        <v>17.899999999999999</v>
      </c>
      <c r="F33" s="5">
        <f>(1/2^D33)/(1/2^E33)</f>
        <v>0.449066186441967</v>
      </c>
      <c r="G33" s="4"/>
      <c r="H33" s="4"/>
      <c r="I33" s="4"/>
    </row>
    <row r="34" spans="1:11" x14ac:dyDescent="0.15">
      <c r="A34" s="4"/>
      <c r="B34" s="4" t="s">
        <v>4</v>
      </c>
      <c r="C34" s="4">
        <v>20.99</v>
      </c>
      <c r="D34" s="4"/>
      <c r="E34" s="4"/>
      <c r="F34" s="4"/>
      <c r="G34" s="4"/>
      <c r="H34" s="4"/>
      <c r="I34" s="4"/>
    </row>
    <row r="35" spans="1:11" x14ac:dyDescent="0.15">
      <c r="A35" s="4"/>
      <c r="B35" s="4"/>
      <c r="C35" s="4">
        <v>20.98</v>
      </c>
      <c r="D35" s="4">
        <f>AVERAGE(C34:C35)</f>
        <v>20.984999999999999</v>
      </c>
      <c r="E35" s="4">
        <v>18.414999999999999</v>
      </c>
      <c r="F35" s="5">
        <f>(1/2^D35)/(1/2^E35)</f>
        <v>0.1684041971082115</v>
      </c>
      <c r="G35" s="4"/>
      <c r="H35" s="4"/>
      <c r="I35" s="4"/>
    </row>
    <row r="36" spans="1:11" x14ac:dyDescent="0.15">
      <c r="A36" s="4"/>
      <c r="B36" s="4" t="s">
        <v>5</v>
      </c>
      <c r="C36" s="4">
        <v>19.079999999999998</v>
      </c>
      <c r="D36" s="4"/>
      <c r="E36" s="4"/>
      <c r="F36" s="4"/>
      <c r="G36" s="4"/>
      <c r="H36" s="4"/>
      <c r="I36" s="4"/>
    </row>
    <row r="37" spans="1:11" x14ac:dyDescent="0.15">
      <c r="A37" s="4"/>
      <c r="B37" s="4"/>
      <c r="C37" s="4">
        <v>19.02</v>
      </c>
      <c r="D37" s="4">
        <f>AVERAGE(C36:C37)</f>
        <v>19.049999999999997</v>
      </c>
      <c r="E37" s="4">
        <v>18.97</v>
      </c>
      <c r="F37" s="5">
        <f>(1/2^D37)/(1/2^E37)</f>
        <v>0.94605764672559711</v>
      </c>
      <c r="G37" s="4">
        <f>AVERAGE(F32:F37)</f>
        <v>0.52117601009192516</v>
      </c>
      <c r="H37" s="4">
        <f>G37/G31</f>
        <v>0.62179361427873381</v>
      </c>
      <c r="I37" s="4">
        <f>TTEST(F26:F31,F32:F37,2,2)</f>
        <v>0.24209820831054116</v>
      </c>
      <c r="J37">
        <f t="shared" ref="J37" si="8">STDEV(F32:F37)/SQRT(3)</f>
        <v>0.22736614518259313</v>
      </c>
      <c r="K37">
        <f t="shared" ref="K37" si="9">J37/G37</f>
        <v>0.43625596877049316</v>
      </c>
    </row>
    <row r="39" spans="1:11" x14ac:dyDescent="0.15">
      <c r="A39" s="1" t="s">
        <v>17</v>
      </c>
      <c r="B39" s="1" t="s">
        <v>14</v>
      </c>
      <c r="C39" s="1">
        <v>8.0214118597681544E-2</v>
      </c>
      <c r="D39" s="1"/>
      <c r="E39" s="1">
        <f>C39/0.063497</f>
        <v>1.2632741483484502</v>
      </c>
      <c r="F39" s="1"/>
    </row>
    <row r="40" spans="1:11" x14ac:dyDescent="0.15">
      <c r="A40" s="1"/>
      <c r="B40" s="1"/>
      <c r="C40" s="1">
        <v>5.933388255940733E-2</v>
      </c>
      <c r="D40" s="1"/>
      <c r="E40" s="1">
        <f t="shared" ref="E40:E44" si="10">C40/0.063497</f>
        <v>0.93443599791182785</v>
      </c>
      <c r="F40" s="1"/>
    </row>
    <row r="41" spans="1:11" x14ac:dyDescent="0.15">
      <c r="A41" s="1"/>
      <c r="B41" s="1"/>
      <c r="C41" s="1">
        <v>5.0942020775164146E-2</v>
      </c>
      <c r="D41" s="1">
        <f>AVERAGE(C39:C41)</f>
        <v>6.3496673977417664E-2</v>
      </c>
      <c r="E41" s="1">
        <f t="shared" si="10"/>
        <v>0.80227445037031908</v>
      </c>
      <c r="F41" s="1">
        <f>AVERAGE(E39:E41)</f>
        <v>0.99999486554353234</v>
      </c>
    </row>
    <row r="42" spans="1:11" x14ac:dyDescent="0.15">
      <c r="A42" s="1" t="s">
        <v>18</v>
      </c>
      <c r="B42" s="1"/>
      <c r="C42" s="1">
        <v>8.9622203000988998E-2</v>
      </c>
      <c r="D42" s="1"/>
      <c r="E42" s="1">
        <f t="shared" si="10"/>
        <v>1.4114399578088572</v>
      </c>
      <c r="F42" s="1"/>
    </row>
    <row r="43" spans="1:11" x14ac:dyDescent="0.15">
      <c r="A43" s="1"/>
      <c r="B43" s="1"/>
      <c r="C43" s="1">
        <v>0.12896039741267001</v>
      </c>
      <c r="D43" s="1"/>
      <c r="E43" s="1">
        <f t="shared" si="10"/>
        <v>2.0309683514602268</v>
      </c>
      <c r="F43" s="1"/>
    </row>
    <row r="44" spans="1:11" x14ac:dyDescent="0.15">
      <c r="A44" s="1"/>
      <c r="B44" s="1"/>
      <c r="C44" s="1">
        <v>0.14865088937534018</v>
      </c>
      <c r="D44" s="1"/>
      <c r="E44" s="1">
        <f t="shared" si="10"/>
        <v>2.3410694895087985</v>
      </c>
      <c r="F44" s="1">
        <f t="shared" ref="F44" si="11">AVERAGE(E42:E44)</f>
        <v>1.9278259329259608</v>
      </c>
    </row>
    <row r="45" spans="1:11" x14ac:dyDescent="0.15">
      <c r="A45" s="1" t="s">
        <v>17</v>
      </c>
      <c r="B45" s="1" t="s">
        <v>15</v>
      </c>
      <c r="C45" s="1">
        <v>4.6876218415181886E-2</v>
      </c>
      <c r="D45" s="1"/>
      <c r="E45" s="1">
        <f>C45/0.038309</f>
        <v>1.2236346136725542</v>
      </c>
      <c r="F45" s="1"/>
    </row>
    <row r="46" spans="1:11" x14ac:dyDescent="0.15">
      <c r="A46" s="1"/>
      <c r="B46" s="1"/>
      <c r="C46" s="1">
        <v>3.7551126547714017E-2</v>
      </c>
      <c r="D46" s="1"/>
      <c r="E46" s="1">
        <f t="shared" ref="E46:E50" si="12">C46/0.038309</f>
        <v>0.98021683018909433</v>
      </c>
      <c r="F46" s="1"/>
    </row>
    <row r="47" spans="1:11" x14ac:dyDescent="0.15">
      <c r="A47" s="1"/>
      <c r="B47" s="1"/>
      <c r="C47" s="1">
        <v>3.0500992524257101E-2</v>
      </c>
      <c r="D47" s="1">
        <f t="shared" ref="D47" si="13">AVERAGE(C45:C47)</f>
        <v>3.8309445829050999E-2</v>
      </c>
      <c r="E47" s="1">
        <f t="shared" si="12"/>
        <v>0.79618346926980865</v>
      </c>
      <c r="F47" s="1">
        <f t="shared" ref="F47" si="14">AVERAGE(E45:E47)</f>
        <v>1.0000116377104857</v>
      </c>
    </row>
    <row r="48" spans="1:11" x14ac:dyDescent="0.15">
      <c r="A48" s="1" t="s">
        <v>18</v>
      </c>
      <c r="B48" s="1"/>
      <c r="C48" s="1">
        <v>4.9893649147290504E-2</v>
      </c>
      <c r="D48" s="1"/>
      <c r="E48" s="1">
        <f t="shared" si="12"/>
        <v>1.3024001970108983</v>
      </c>
      <c r="F48" s="1"/>
    </row>
    <row r="49" spans="1:6" x14ac:dyDescent="0.15">
      <c r="A49" s="1"/>
      <c r="B49" s="1"/>
      <c r="C49" s="1">
        <v>7.9384436408674375E-2</v>
      </c>
      <c r="D49" s="1"/>
      <c r="E49" s="1">
        <f t="shared" si="12"/>
        <v>2.0722137463435319</v>
      </c>
      <c r="F49" s="1"/>
    </row>
    <row r="50" spans="1:6" x14ac:dyDescent="0.15">
      <c r="A50" s="1"/>
      <c r="B50" s="1"/>
      <c r="C50" s="1">
        <v>8.161623669305719E-2</v>
      </c>
      <c r="D50" s="1"/>
      <c r="E50" s="1">
        <f t="shared" si="12"/>
        <v>2.1304716044025471</v>
      </c>
      <c r="F50" s="1">
        <f t="shared" ref="F50" si="15">AVERAGE(E48:E50)</f>
        <v>1.8350285159189923</v>
      </c>
    </row>
    <row r="51" spans="1:6" x14ac:dyDescent="0.15">
      <c r="A51" s="1" t="s">
        <v>17</v>
      </c>
      <c r="B51" s="1" t="s">
        <v>16</v>
      </c>
      <c r="C51" s="1">
        <v>0.87660572131603598</v>
      </c>
      <c r="D51" s="1"/>
      <c r="E51" s="1">
        <f>C51/0.838182</f>
        <v>1.0458417399992317</v>
      </c>
      <c r="F51" s="1"/>
    </row>
    <row r="52" spans="1:6" x14ac:dyDescent="0.15">
      <c r="A52" s="1"/>
      <c r="B52" s="1"/>
      <c r="C52" s="1">
        <v>0.75523629278141224</v>
      </c>
      <c r="D52" s="1"/>
      <c r="E52" s="1">
        <f t="shared" ref="E52:E56" si="16">C52/0.838182</f>
        <v>0.90104093476287039</v>
      </c>
      <c r="F52" s="1"/>
    </row>
    <row r="53" spans="1:6" x14ac:dyDescent="0.15">
      <c r="A53" s="1"/>
      <c r="B53" s="1"/>
      <c r="C53" s="1">
        <v>0.88270299629065541</v>
      </c>
      <c r="D53" s="1">
        <f t="shared" ref="D53" si="17">AVERAGE(C51:C53)</f>
        <v>0.83818167012936795</v>
      </c>
      <c r="E53" s="1">
        <f t="shared" si="16"/>
        <v>1.0531161445732018</v>
      </c>
      <c r="F53" s="1">
        <f t="shared" ref="F53" si="18">AVERAGE(E51:E53)</f>
        <v>0.99999960644510144</v>
      </c>
    </row>
    <row r="54" spans="1:6" x14ac:dyDescent="0.15">
      <c r="A54" s="1" t="s">
        <v>18</v>
      </c>
      <c r="B54" s="1"/>
      <c r="C54" s="1">
        <v>0.449066186441967</v>
      </c>
      <c r="D54" s="1"/>
      <c r="E54" s="1">
        <f t="shared" si="16"/>
        <v>0.53576214526435428</v>
      </c>
      <c r="F54" s="1"/>
    </row>
    <row r="55" spans="1:6" x14ac:dyDescent="0.15">
      <c r="A55" s="1"/>
      <c r="B55" s="1"/>
      <c r="C55" s="1">
        <v>0.1684041971082115</v>
      </c>
      <c r="D55" s="1"/>
      <c r="E55" s="1">
        <f t="shared" si="16"/>
        <v>0.20091602671998623</v>
      </c>
      <c r="F55" s="1"/>
    </row>
    <row r="56" spans="1:6" x14ac:dyDescent="0.15">
      <c r="A56" s="1"/>
      <c r="B56" s="1"/>
      <c r="C56" s="1">
        <v>0.94605764672559711</v>
      </c>
      <c r="D56" s="1"/>
      <c r="E56" s="1">
        <f t="shared" si="16"/>
        <v>1.1287019367220927</v>
      </c>
      <c r="F56" s="1">
        <f t="shared" ref="F56" si="19">AVERAGE(E54:E56)</f>
        <v>0.62179336956881104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fig2.f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2022-11-27T12:31:43Z</dcterms:modified>
</cp:coreProperties>
</file>